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filterPrivacy="1"/>
  <xr:revisionPtr revIDLastSave="140" documentId="8_{C42AACBB-6448-4ABA-A167-63039D4DCF7D}" xr6:coauthVersionLast="47" xr6:coauthVersionMax="47" xr10:uidLastSave="{D2B79128-5DA1-4D08-A613-D4B5A829D482}"/>
  <bookViews>
    <workbookView xWindow="-120" yWindow="-120" windowWidth="29040" windowHeight="15720" xr2:uid="{00000000-000D-0000-FFFF-FFFF00000000}"/>
  </bookViews>
  <sheets>
    <sheet name="Nabídka" sheetId="1" r:id="rId1"/>
    <sheet name="Technologie" sheetId="2" r:id="rId2"/>
  </sheets>
  <definedNames>
    <definedName name="NázevSloupce1">Nabídka[[#Headers],[MNOŽSTVÍ]]</definedName>
    <definedName name="_xlnm.Print_Titles" localSheetId="0">Nabídka!$16:$16</definedName>
    <definedName name="_xlnm.Print_Area" localSheetId="1">Technologie!$A$1:$F$8</definedName>
    <definedName name="OblastNadpisuŘádku1..G4">Nabídka!$F$2</definedName>
    <definedName name="OblastNadpisuŘádku2..G7">Nabídka!$F$6</definedName>
    <definedName name="OblastNadpisuŘádku3..D12">Nabídka!$B$12</definedName>
    <definedName name="OblastNadpisuŘádku4..G26">Nabídka!$F$27</definedName>
    <definedName name="OblastNadpisuSloupce1..B11.1">Nabídka!$B$6</definedName>
    <definedName name="OblastNadpisuSloupce2..G14.1">Nabídka!$B$13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  <c r="E22" i="1"/>
  <c r="G22" i="1" s="1"/>
  <c r="E21" i="1"/>
  <c r="G21" i="1" s="1"/>
  <c r="G25" i="1" s="1" a="1"/>
  <c r="G25" i="1" s="1"/>
  <c r="G17" i="1"/>
  <c r="G18" i="1"/>
  <c r="G19" i="1"/>
  <c r="G20" i="1"/>
  <c r="G23" i="1"/>
  <c r="G24" i="1"/>
  <c r="G26" i="1" l="1"/>
  <c r="G28" i="1"/>
  <c r="G2" i="1"/>
  <c r="G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<sst xmlns="http://schemas.openxmlformats.org/spreadsheetml/2006/main" count="72" uniqueCount="62">
  <si>
    <t>Ulice a číslo domu</t>
  </si>
  <si>
    <t>Cenová nabídka pro:</t>
  </si>
  <si>
    <t>Jméno</t>
  </si>
  <si>
    <t>Název společnosti</t>
  </si>
  <si>
    <t>PSČ a město</t>
  </si>
  <si>
    <t>Telefon</t>
  </si>
  <si>
    <t>Komentář nebo zvláštní pokyny:</t>
  </si>
  <si>
    <t>PRODEJCE</t>
  </si>
  <si>
    <t>MNOŽSTVÍ</t>
  </si>
  <si>
    <t>DĚKUJEME VÁM ZA VYUŽITÍ NAŠICH SLUŽEB!</t>
  </si>
  <si>
    <t>OBJ. ČÍSLO</t>
  </si>
  <si>
    <t>POPIS</t>
  </si>
  <si>
    <t>Žádné</t>
  </si>
  <si>
    <t>DATUM EXPEDICE</t>
  </si>
  <si>
    <t xml:space="preserve"> </t>
  </si>
  <si>
    <t>EXPEDOVAT PŘES</t>
  </si>
  <si>
    <t>JEDN. CENA</t>
  </si>
  <si>
    <t>Nabídka</t>
  </si>
  <si>
    <t>DATUM</t>
  </si>
  <si>
    <t>Nabídka č.</t>
  </si>
  <si>
    <t>ID zákazníka</t>
  </si>
  <si>
    <t>Nabídka platí do:</t>
  </si>
  <si>
    <t>Připravil(a):</t>
  </si>
  <si>
    <t>F.O.B. BOD</t>
  </si>
  <si>
    <t>ZDANITELNÉ?</t>
  </si>
  <si>
    <t>T</t>
  </si>
  <si>
    <t>MEZISOUČET</t>
  </si>
  <si>
    <t>SAZBA DANĚ</t>
  </si>
  <si>
    <t>DPH</t>
  </si>
  <si>
    <t>JINÉ</t>
  </si>
  <si>
    <t>CELKEM</t>
  </si>
  <si>
    <t>ABC123</t>
  </si>
  <si>
    <t>PODMÍNKY</t>
  </si>
  <si>
    <t>Splatné při převzetí</t>
  </si>
  <si>
    <t>ČÁSTKA</t>
  </si>
  <si>
    <t>Kontakt pro případ dotazů ohledně této nabídka: jméno, telefonní číslo, e-mail.</t>
  </si>
  <si>
    <t>ELEKTRONIS</t>
  </si>
  <si>
    <t>Kvalita, profesionalita, přístup a dobrá rada.</t>
  </si>
  <si>
    <t>Kakostová 90/2</t>
  </si>
  <si>
    <t>Praha 5 Zličín</t>
  </si>
  <si>
    <t>Telefon: +420603866127.   mail: r.sulc@elektronis.cz</t>
  </si>
  <si>
    <t>AKU Dynes T10 10,5Kw</t>
  </si>
  <si>
    <t>Střídač Goodwe 10KW</t>
  </si>
  <si>
    <t>Panely FVE 380-450W</t>
  </si>
  <si>
    <t>Konstrukce střecha</t>
  </si>
  <si>
    <t>AL profily</t>
  </si>
  <si>
    <t>Revize FVE</t>
  </si>
  <si>
    <t>Rozvaděč R-FVE +R-DC</t>
  </si>
  <si>
    <t>Projektová dokumentace FVE</t>
  </si>
  <si>
    <t>Režie zhotovitele</t>
  </si>
  <si>
    <t>Realizace FVE+nastavení</t>
  </si>
  <si>
    <t>TECHOLOGIE</t>
  </si>
  <si>
    <t>Hybridní střídač Goodwe</t>
  </si>
  <si>
    <t>Vysokonapětové Aku Dyness</t>
  </si>
  <si>
    <t>Červený solární kabel H1Z2Z2-K 6 RT s průřezem vodiče 6mm² a vnějším průměrem 6,4mm využijete k připojení solárních panelů v rámci fotovoltaické instalace. Kabel nabízí dlouhou životnost, dvojitý plášť a skvělou teplotní odolnost.</t>
  </si>
  <si>
    <t>Solární kabel H1Z2Z2-K 6 RT 6mm2 červený</t>
  </si>
  <si>
    <t>Fotovoltaický modul řady EIGER vyráběný společností SWISS SOLAR disponuje výkonem 500 Wp a účinností od 21,06 %. Zvýšená účinnost modulů řady EIGER snižuje náklady na investice do fotovoltaiky.</t>
  </si>
  <si>
    <r>
      <t>Třífázový hybridní měnič GoodWe GW10K-ET přeměňuje ze solárních panelů získané stejnosměrné napětí na střídavé. Nabízí </t>
    </r>
    <r>
      <rPr>
        <b/>
        <sz val="11"/>
        <color rgb="FF353535"/>
        <rFont val="Arial"/>
        <family val="2"/>
        <charset val="238"/>
        <scheme val="minor"/>
      </rPr>
      <t>třífázový nouzový výstup, připojení pro vysokonapěťovou baterii </t>
    </r>
    <r>
      <rPr>
        <sz val="11"/>
        <color rgb="FF353535"/>
        <rFont val="Arial"/>
        <family val="2"/>
        <charset val="238"/>
        <scheme val="minor"/>
      </rPr>
      <t>(BYD, GoodWe)</t>
    </r>
    <r>
      <rPr>
        <b/>
        <sz val="11"/>
        <color rgb="FF353535"/>
        <rFont val="Arial"/>
        <family val="2"/>
        <charset val="238"/>
        <scheme val="minor"/>
      </rPr>
      <t>, 2 nezávislé MPP trackery,</t>
    </r>
    <r>
      <rPr>
        <sz val="11"/>
        <color rgb="FF353535"/>
        <rFont val="Arial"/>
        <family val="2"/>
        <charset val="238"/>
        <scheme val="minor"/>
      </rPr>
      <t> </t>
    </r>
    <r>
      <rPr>
        <b/>
        <sz val="11"/>
        <color rgb="FF353535"/>
        <rFont val="Arial"/>
        <family val="2"/>
        <charset val="238"/>
        <scheme val="minor"/>
      </rPr>
      <t>výstupní výkon 10 000 W AC </t>
    </r>
    <r>
      <rPr>
        <sz val="11"/>
        <color rgb="FF353535"/>
        <rFont val="Arial"/>
        <family val="2"/>
        <charset val="238"/>
        <scheme val="minor"/>
      </rPr>
      <t>a </t>
    </r>
    <r>
      <rPr>
        <b/>
        <sz val="11"/>
        <color rgb="FF353535"/>
        <rFont val="Arial"/>
        <family val="2"/>
        <charset val="238"/>
        <scheme val="minor"/>
      </rPr>
      <t>stupeň krytí IP66</t>
    </r>
    <r>
      <rPr>
        <sz val="11"/>
        <color rgb="FF353535"/>
        <rFont val="Arial"/>
        <family val="2"/>
        <charset val="238"/>
        <scheme val="minor"/>
      </rPr>
      <t>.</t>
    </r>
  </si>
  <si>
    <r>
      <t>Bateriový systém Dyness Tower T10 poskytuje </t>
    </r>
    <r>
      <rPr>
        <b/>
        <sz val="11"/>
        <color rgb="FF353535"/>
        <rFont val="Arial"/>
        <family val="2"/>
        <charset val="238"/>
        <scheme val="minor"/>
      </rPr>
      <t>kapacitu 37 Ah </t>
    </r>
    <r>
      <rPr>
        <sz val="11"/>
        <color rgb="FF353535"/>
        <rFont val="Arial"/>
        <family val="2"/>
        <charset val="238"/>
        <scheme val="minor"/>
      </rPr>
      <t>a je konstruován pro </t>
    </r>
    <r>
      <rPr>
        <b/>
        <sz val="11"/>
        <color rgb="FF353535"/>
        <rFont val="Arial"/>
        <family val="2"/>
        <charset val="238"/>
        <scheme val="minor"/>
      </rPr>
      <t>napětí 288 V</t>
    </r>
    <r>
      <rPr>
        <sz val="11"/>
        <color rgb="FF353535"/>
        <rFont val="Arial"/>
        <family val="2"/>
        <charset val="238"/>
        <scheme val="minor"/>
      </rPr>
      <t>. Jeho </t>
    </r>
    <r>
      <rPr>
        <b/>
        <sz val="11"/>
        <color rgb="FF353535"/>
        <rFont val="Arial"/>
        <family val="2"/>
        <charset val="238"/>
        <scheme val="minor"/>
      </rPr>
      <t>životnost je 6 000 cyklů</t>
    </r>
    <r>
      <rPr>
        <sz val="11"/>
        <color rgb="FF353535"/>
        <rFont val="Arial"/>
        <family val="2"/>
        <charset val="238"/>
        <scheme val="minor"/>
      </rPr>
      <t> při vybití 95%. Kromě měničů známých značek je zařízení kompatibilní s měniči společnosti GoodWe. Maximální trvalý nabíjecí i vybíjecí výkon Dyness Tower T10 činí 10 kW, </t>
    </r>
    <r>
      <rPr>
        <b/>
        <sz val="11"/>
        <color rgb="FF353535"/>
        <rFont val="Arial"/>
        <family val="2"/>
        <charset val="238"/>
        <scheme val="minor"/>
      </rPr>
      <t>úložiště je opatřeno BMS (Battery Management System)</t>
    </r>
    <r>
      <rPr>
        <sz val="11"/>
        <color rgb="FF353535"/>
        <rFont val="Arial"/>
        <family val="2"/>
        <charset val="238"/>
        <scheme val="minor"/>
      </rPr>
      <t>, a je tudíž chráněno před zničením příliš vysokým napětím při nabíjení, nebo naopak příliš nízkým napětím při vybíjení.</t>
    </r>
  </si>
  <si>
    <t>Fotovoltaický solární panel Swiss Solar IBEX 132MHC-EiGER 500Wp černý rám</t>
  </si>
  <si>
    <t>Rozvaděč R-FVE+DC</t>
  </si>
  <si>
    <t>Kompletní AC+DC nástěnná rozvodnice pro FVE EATON R-FVE-A40-1 T1+T2 disponuje dobrým poměrem cena/výkon od prověřeného výrobce EATON. Další informace k produktu naleznete níže.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</si>
</sst>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[&lt;=99999]###\ ##;##\ ##\ ##"/>
  </numFmts>
  <fonts count="22" x14ac:knownFonts="1"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</font>
    <font>
      <sz val="28"/>
      <color theme="1" tint="0.499984740745262"/>
      <name val="Arial"/>
      <family val="2"/>
      <scheme val="major"/>
    </font>
    <font>
      <sz val="11"/>
      <name val="Arial"/>
      <family val="2"/>
      <scheme val="minor"/>
    </font>
    <font>
      <b/>
      <sz val="18"/>
      <color theme="1" tint="0.24994659260841701"/>
      <name val="Arial"/>
      <family val="2"/>
      <scheme val="minor"/>
    </font>
    <font>
      <b/>
      <sz val="11"/>
      <name val="Arial"/>
      <family val="2"/>
      <scheme val="minor"/>
    </font>
    <font>
      <i/>
      <sz val="11"/>
      <name val="Arial"/>
      <family val="2"/>
      <scheme val="minor"/>
    </font>
    <font>
      <sz val="10"/>
      <name val="Arial"/>
      <family val="2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1"/>
      <name val="Arial"/>
      <family val="2"/>
      <charset val="238"/>
      <scheme val="minor"/>
    </font>
    <font>
      <sz val="12"/>
      <color rgb="FF353535"/>
      <name val="Roboto"/>
    </font>
    <font>
      <b/>
      <sz val="11"/>
      <color rgb="FF353535"/>
      <name val="Arial"/>
      <family val="2"/>
      <charset val="238"/>
      <scheme val="minor"/>
    </font>
    <font>
      <sz val="11"/>
      <color rgb="FF353535"/>
      <name val="Arial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7">
    <xf numFmtId="0" fontId="0" fillId="0" borderId="0">
      <alignment horizontal="left" vertical="center" wrapText="1"/>
    </xf>
    <xf numFmtId="3" fontId="4" fillId="0" borderId="0" applyFont="0" applyFill="0" applyBorder="0">
      <alignment horizontal="center" vertical="center"/>
    </xf>
    <xf numFmtId="44" fontId="8" fillId="0" borderId="0" applyFont="0" applyFill="0" applyBorder="0" applyProtection="0">
      <alignment horizontal="right" vertical="center"/>
    </xf>
    <xf numFmtId="10" fontId="8" fillId="0" borderId="0" applyFont="0" applyFill="0" applyBorder="0" applyProtection="0">
      <alignment horizontal="right" vertical="center"/>
    </xf>
    <xf numFmtId="0" fontId="3" fillId="0" borderId="0">
      <alignment horizontal="right"/>
    </xf>
    <xf numFmtId="0" fontId="5" fillId="0" borderId="0"/>
    <xf numFmtId="0" fontId="7" fillId="0" borderId="0">
      <alignment horizontal="right"/>
    </xf>
    <xf numFmtId="0" fontId="6" fillId="0" borderId="0">
      <alignment vertical="top"/>
    </xf>
    <xf numFmtId="0" fontId="6" fillId="0" borderId="0">
      <alignment horizontal="right" vertical="center"/>
    </xf>
    <xf numFmtId="0" fontId="4" fillId="0" borderId="1">
      <alignment horizontal="center" vertical="center" wrapText="1"/>
    </xf>
    <xf numFmtId="0" fontId="6" fillId="0" borderId="0">
      <alignment horizontal="center" wrapText="1"/>
    </xf>
    <xf numFmtId="0" fontId="7" fillId="0" borderId="0">
      <alignment horizontal="left" vertical="top" wrapText="1"/>
    </xf>
    <xf numFmtId="0" fontId="4" fillId="0" borderId="0">
      <alignment horizontal="right" vertical="center" indent="1"/>
    </xf>
    <xf numFmtId="165" fontId="4" fillId="0" borderId="0" applyFont="0" applyFill="0" applyBorder="0">
      <alignment horizontal="left" vertical="top"/>
    </xf>
    <xf numFmtId="0" fontId="6" fillId="0" borderId="0">
      <alignment horizontal="right"/>
    </xf>
    <xf numFmtId="0" fontId="4" fillId="2" borderId="1">
      <alignment horizontal="center" vertical="center"/>
    </xf>
    <xf numFmtId="49" fontId="4" fillId="0" borderId="0" applyFont="0" applyFill="0" applyBorder="0">
      <alignment horizontal="center" vertical="center" wrapText="1"/>
    </xf>
    <xf numFmtId="0" fontId="4" fillId="0" borderId="2" applyNumberFormat="0" applyFont="0" applyFill="0" applyAlignment="0">
      <alignment horizontal="left" vertical="center" wrapText="1"/>
    </xf>
    <xf numFmtId="14" fontId="4" fillId="0" borderId="0" applyFont="0" applyFill="0" applyBorder="0">
      <alignment horizontal="center" vertical="center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14" fontId="4" fillId="0" borderId="0">
      <alignment horizontal="left"/>
    </xf>
    <xf numFmtId="0" fontId="4" fillId="0" borderId="0" applyNumberFormat="0" applyFont="0" applyFill="0" applyBorder="0">
      <alignment horizontal="left" wrapText="1"/>
    </xf>
    <xf numFmtId="16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3" applyNumberFormat="0" applyAlignment="0" applyProtection="0"/>
    <xf numFmtId="0" fontId="13" fillId="6" borderId="4" applyNumberFormat="0" applyAlignment="0" applyProtection="0"/>
    <xf numFmtId="0" fontId="14" fillId="0" borderId="5" applyNumberFormat="0" applyFill="0" applyAlignment="0" applyProtection="0"/>
    <xf numFmtId="0" fontId="15" fillId="7" borderId="6" applyNumberFormat="0" applyAlignment="0" applyProtection="0"/>
    <xf numFmtId="0" fontId="16" fillId="0" borderId="0" applyNumberFormat="0" applyFill="0" applyBorder="0" applyAlignment="0" applyProtection="0"/>
    <xf numFmtId="0" fontId="17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42">
    <xf numFmtId="0" fontId="0" fillId="0" borderId="0" xfId="0">
      <alignment horizontal="left" vertical="center" wrapText="1"/>
    </xf>
    <xf numFmtId="0" fontId="4" fillId="0" borderId="1" xfId="9">
      <alignment horizontal="center" vertical="center" wrapText="1"/>
    </xf>
    <xf numFmtId="0" fontId="4" fillId="2" borderId="1" xfId="15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12">
      <alignment horizontal="right" vertical="center" indent="1"/>
    </xf>
    <xf numFmtId="44" fontId="0" fillId="0" borderId="0" xfId="2" applyFont="1" applyFill="1" applyBorder="1">
      <alignment horizontal="right" vertical="center"/>
    </xf>
    <xf numFmtId="10" fontId="4" fillId="0" borderId="1" xfId="3" applyFont="1" applyBorder="1">
      <alignment horizontal="right" vertical="center"/>
    </xf>
    <xf numFmtId="44" fontId="4" fillId="0" borderId="1" xfId="2" applyFont="1" applyBorder="1">
      <alignment horizontal="right" vertical="center"/>
    </xf>
    <xf numFmtId="44" fontId="4" fillId="2" borderId="1" xfId="2" applyFont="1" applyFill="1" applyBorder="1">
      <alignment horizontal="right" vertical="center"/>
    </xf>
    <xf numFmtId="3" fontId="0" fillId="0" borderId="0" xfId="1" applyFont="1" applyFill="1" applyBorder="1">
      <alignment horizontal="center" vertical="center"/>
    </xf>
    <xf numFmtId="49" fontId="0" fillId="0" borderId="0" xfId="16" applyFont="1" applyFill="1" applyBorder="1">
      <alignment horizontal="center" vertical="center" wrapText="1"/>
    </xf>
    <xf numFmtId="0" fontId="0" fillId="0" borderId="2" xfId="17" applyFont="1" applyFill="1" applyAlignment="1">
      <alignment horizontal="center" vertical="center"/>
    </xf>
    <xf numFmtId="0" fontId="0" fillId="0" borderId="2" xfId="17" applyFont="1">
      <alignment horizontal="left" vertical="center" wrapText="1"/>
    </xf>
    <xf numFmtId="44" fontId="0" fillId="2" borderId="1" xfId="2" applyFont="1" applyFill="1" applyBorder="1">
      <alignment horizontal="right" vertical="center"/>
    </xf>
    <xf numFmtId="0" fontId="0" fillId="0" borderId="0" xfId="0" applyAlignment="1">
      <alignment horizontal="right" vertical="center" indent="1"/>
    </xf>
    <xf numFmtId="14" fontId="4" fillId="0" borderId="1" xfId="18" applyBorder="1">
      <alignment horizontal="center" vertical="center"/>
    </xf>
    <xf numFmtId="0" fontId="6" fillId="0" borderId="0" xfId="8">
      <alignment horizontal="right" vertical="center"/>
    </xf>
    <xf numFmtId="0" fontId="7" fillId="0" borderId="0" xfId="6">
      <alignment horizontal="right"/>
    </xf>
    <xf numFmtId="0" fontId="7" fillId="0" borderId="0" xfId="11">
      <alignment horizontal="left" vertical="top" wrapText="1"/>
    </xf>
    <xf numFmtId="0" fontId="6" fillId="0" borderId="0" xfId="14">
      <alignment horizontal="right"/>
    </xf>
    <xf numFmtId="14" fontId="4" fillId="0" borderId="0" xfId="21">
      <alignment horizontal="left"/>
    </xf>
    <xf numFmtId="0" fontId="4" fillId="0" borderId="0" xfId="22">
      <alignment horizontal="left" wrapText="1"/>
    </xf>
    <xf numFmtId="0" fontId="7" fillId="0" borderId="0" xfId="11" applyAlignment="1">
      <alignment horizontal="left" vertical="top"/>
    </xf>
    <xf numFmtId="0" fontId="0" fillId="0" borderId="0" xfId="0" applyAlignment="1">
      <alignment horizontal="left" vertical="center"/>
    </xf>
    <xf numFmtId="44" fontId="0" fillId="0" borderId="0" xfId="0" applyNumberFormat="1" applyAlignment="1">
      <alignment horizontal="right" vertical="center"/>
    </xf>
    <xf numFmtId="9" fontId="0" fillId="0" borderId="0" xfId="2" applyNumberFormat="1" applyFont="1" applyFill="1" applyBorder="1">
      <alignment horizontal="right" vertical="center"/>
    </xf>
    <xf numFmtId="0" fontId="0" fillId="32" borderId="0" xfId="0" applyFill="1">
      <alignment horizontal="left" vertical="center" wrapText="1"/>
    </xf>
    <xf numFmtId="0" fontId="0" fillId="0" borderId="0" xfId="0" applyAlignment="1">
      <alignment horizontal="center" vertical="center" wrapText="1"/>
    </xf>
    <xf numFmtId="0" fontId="19" fillId="0" borderId="0" xfId="0" applyFont="1">
      <alignment horizontal="left" vertical="center" wrapText="1"/>
    </xf>
    <xf numFmtId="0" fontId="18" fillId="33" borderId="0" xfId="0" applyFont="1" applyFill="1">
      <alignment horizontal="left" vertical="center" wrapText="1"/>
    </xf>
    <xf numFmtId="0" fontId="0" fillId="33" borderId="0" xfId="0" applyFill="1">
      <alignment horizontal="left" vertical="center" wrapText="1"/>
    </xf>
    <xf numFmtId="0" fontId="18" fillId="32" borderId="0" xfId="0" applyFont="1" applyFill="1" applyAlignment="1">
      <alignment horizontal="center" vertical="center" wrapText="1"/>
    </xf>
    <xf numFmtId="0" fontId="21" fillId="0" borderId="0" xfId="0" applyFont="1">
      <alignment horizontal="left" vertical="center" wrapText="1"/>
    </xf>
    <xf numFmtId="0" fontId="3" fillId="0" borderId="0" xfId="4">
      <alignment horizontal="right"/>
    </xf>
    <xf numFmtId="0" fontId="5" fillId="0" borderId="0" xfId="5"/>
    <xf numFmtId="0" fontId="6" fillId="0" borderId="0" xfId="10">
      <alignment horizontal="center" wrapText="1"/>
    </xf>
    <xf numFmtId="0" fontId="6" fillId="0" borderId="0" xfId="7">
      <alignment vertical="top"/>
    </xf>
    <xf numFmtId="165" fontId="0" fillId="0" borderId="0" xfId="13" applyFont="1">
      <alignment horizontal="left" vertical="top"/>
    </xf>
    <xf numFmtId="0" fontId="7" fillId="0" borderId="0" xfId="11">
      <alignment horizontal="left" vertical="top" wrapText="1"/>
    </xf>
    <xf numFmtId="0" fontId="0" fillId="0" borderId="0" xfId="0">
      <alignment horizontal="left" vertical="center" wrapText="1"/>
    </xf>
    <xf numFmtId="0" fontId="4" fillId="0" borderId="0" xfId="22">
      <alignment horizontal="left" wrapText="1"/>
    </xf>
    <xf numFmtId="14" fontId="4" fillId="0" borderId="0" xfId="21" applyNumberFormat="1">
      <alignment horizontal="left"/>
    </xf>
  </cellXfs>
  <cellStyles count="57">
    <cellStyle name="20 % – Zvýraznění 1" xfId="34" builtinId="30" customBuiltin="1"/>
    <cellStyle name="20 % – Zvýraznění 2" xfId="38" builtinId="34" customBuiltin="1"/>
    <cellStyle name="20 % – Zvýraznění 3" xfId="42" builtinId="38" customBuiltin="1"/>
    <cellStyle name="20 % – Zvýraznění 4" xfId="46" builtinId="42" customBuiltin="1"/>
    <cellStyle name="20 % – Zvýraznění 5" xfId="50" builtinId="46" customBuiltin="1"/>
    <cellStyle name="20 % – Zvýraznění 6" xfId="54" builtinId="50" customBuiltin="1"/>
    <cellStyle name="40 % – Zvýraznění 1" xfId="35" builtinId="31" customBuiltin="1"/>
    <cellStyle name="40 % – Zvýraznění 2" xfId="39" builtinId="35" customBuiltin="1"/>
    <cellStyle name="40 % – Zvýraznění 3" xfId="43" builtinId="39" customBuiltin="1"/>
    <cellStyle name="40 % – Zvýraznění 4" xfId="47" builtinId="43" customBuiltin="1"/>
    <cellStyle name="40 % – Zvýraznění 5" xfId="51" builtinId="47" customBuiltin="1"/>
    <cellStyle name="40 % – Zvýraznění 6" xfId="55" builtinId="51" customBuiltin="1"/>
    <cellStyle name="60 % – Zvýraznění 1" xfId="36" builtinId="32" customBuiltin="1"/>
    <cellStyle name="60 % – Zvýraznění 2" xfId="40" builtinId="36" customBuiltin="1"/>
    <cellStyle name="60 % – Zvýraznění 3" xfId="44" builtinId="40" customBuiltin="1"/>
    <cellStyle name="60 % – Zvýraznění 4" xfId="48" builtinId="44" customBuiltin="1"/>
    <cellStyle name="60 % – Zvýraznění 5" xfId="52" builtinId="48" customBuiltin="1"/>
    <cellStyle name="60 % – Zvýraznění 6" xfId="56" builtinId="52" customBuiltin="1"/>
    <cellStyle name="Celkem" xfId="12" builtinId="25" customBuiltin="1"/>
    <cellStyle name="Čárka" xfId="1" builtinId="3" customBuiltin="1"/>
    <cellStyle name="Čárky bez des. míst" xfId="23" builtinId="6" customBuiltin="1"/>
    <cellStyle name="Datum" xfId="21" xr:uid="{00000000-0005-0000-0000-000003000000}"/>
    <cellStyle name="Datum expedice" xfId="18" xr:uid="{00000000-0005-0000-0000-000012000000}"/>
    <cellStyle name="Hypertextový odkaz" xfId="19" builtinId="8" customBuiltin="1"/>
    <cellStyle name="Jméno" xfId="22" xr:uid="{00000000-0005-0000-0000-00000D000000}"/>
    <cellStyle name="Kontrolní buňka" xfId="31" builtinId="23" customBuiltin="1"/>
    <cellStyle name="Měna" xfId="2" builtinId="4" customBuiltin="1"/>
    <cellStyle name="Měny bez des. míst" xfId="24" builtinId="7" customBuiltin="1"/>
    <cellStyle name="Nadpis 1" xfId="5" builtinId="16" customBuiltin="1"/>
    <cellStyle name="Nadpis 2" xfId="6" builtinId="17" customBuiltin="1"/>
    <cellStyle name="Nadpis 3" xfId="7" builtinId="18" customBuiltin="1"/>
    <cellStyle name="Nadpis 4" xfId="8" builtinId="19" customBuiltin="1"/>
    <cellStyle name="Název" xfId="4" builtinId="15" customBuiltin="1"/>
    <cellStyle name="Neutrální" xfId="27" builtinId="28" customBuiltin="1"/>
    <cellStyle name="Normální" xfId="0" builtinId="0" customBuiltin="1"/>
    <cellStyle name="Podrobnosti o expedici" xfId="15" xr:uid="{00000000-0005-0000-0000-000013000000}"/>
    <cellStyle name="Popisek data" xfId="14" xr:uid="{00000000-0005-0000-0000-000004000000}"/>
    <cellStyle name="Použitý hypertextový odkaz" xfId="20" builtinId="9" customBuiltin="1"/>
    <cellStyle name="Poznámka" xfId="10" builtinId="10" customBuiltin="1"/>
    <cellStyle name="Procenta" xfId="3" builtinId="5" customBuiltin="1"/>
    <cellStyle name="Propojená buňka" xfId="30" builtinId="24" customBuiltin="1"/>
    <cellStyle name="Správně" xfId="25" builtinId="26" customBuiltin="1"/>
    <cellStyle name="Špatně" xfId="26" builtinId="27" customBuiltin="1"/>
    <cellStyle name="Telefon" xfId="13" xr:uid="{00000000-0005-0000-0000-000011000000}"/>
    <cellStyle name="Text upozornění" xfId="32" builtinId="11" customBuiltin="1"/>
    <cellStyle name="Vlastní pole" xfId="17" xr:uid="{00000000-0005-0000-0000-000002000000}"/>
    <cellStyle name="Vstup" xfId="9" builtinId="20" customBuiltin="1"/>
    <cellStyle name="Výpočet" xfId="29" builtinId="22" customBuiltin="1"/>
    <cellStyle name="Výstup" xfId="28" builtinId="21" customBuiltin="1"/>
    <cellStyle name="Vysvětlující text" xfId="11" builtinId="53" customBuiltin="1"/>
    <cellStyle name="Zdanitelné?" xfId="16" xr:uid="{00000000-0005-0000-0000-000014000000}"/>
    <cellStyle name="Zvýraznění 1" xfId="33" builtinId="29" customBuiltin="1"/>
    <cellStyle name="Zvýraznění 2" xfId="37" builtinId="33" customBuiltin="1"/>
    <cellStyle name="Zvýraznění 3" xfId="41" builtinId="37" customBuiltin="1"/>
    <cellStyle name="Zvýraznění 4" xfId="45" builtinId="41" customBuiltin="1"/>
    <cellStyle name="Zvýraznění 5" xfId="49" builtinId="45" customBuiltin="1"/>
    <cellStyle name="Zvýraznění 6" xfId="53" builtinId="49" customBuiltin="1"/>
  </cellStyles>
  <dxfs count="7">
    <dxf>
      <numFmt numFmtId="34" formatCode="_-* #,##0.00\ &quot;Kč&quot;_-;\-* #,##0.00\ &quot;Kč&quot;_-;_-* &quot;-&quot;??\ &quot;Kč&quot;_-;_-@_-"/>
      <alignment horizontal="right" vertical="center" textRotation="0" wrapText="0" indent="0" justifyLastLine="0" shrinkToFit="0" readingOrder="0"/>
    </dxf>
    <dxf>
      <alignment horizontal="right" vertical="center" textRotation="0" wrapText="0" indent="1" justifyLastLine="0" shrinkToFit="0" readingOrder="0"/>
    </dxf>
    <dxf>
      <fill>
        <patternFill>
          <bgColor theme="0" tint="-4.9989318521683403E-2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ill>
        <patternFill>
          <bgColor theme="0" tint="-4.9989318521683403E-2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/>
        <i val="0"/>
      </font>
      <fill>
        <patternFill>
          <bgColor theme="0" tint="-4.9989318521683403E-2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PivotStyle="PivotStyleLight16">
    <tableStyle name="Cenová nabídka s výpočtem daně" pivot="0" count="5" xr9:uid="{00000000-0011-0000-FFFF-FFFF00000000}">
      <tableStyleElement type="wholeTable" dxfId="6"/>
      <tableStyleElement type="headerRow" dxfId="5"/>
      <tableStyleElement type="totalRow" dxfId="4"/>
      <tableStyleElement type="lastColumn" dxfId="3"/>
      <tableStyleElement type="lastTotalCell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D8E4E8"/>
      <rgbColor rgb="0099CCFF"/>
      <rgbColor rgb="00EAEAEA"/>
      <rgbColor rgb="00CC99FF"/>
      <rgbColor rgb="00F1F2D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</xdr:colOff>
      <xdr:row>4</xdr:row>
      <xdr:rowOff>123511</xdr:rowOff>
    </xdr:from>
    <xdr:to>
      <xdr:col>5</xdr:col>
      <xdr:colOff>1314450</xdr:colOff>
      <xdr:row>4</xdr:row>
      <xdr:rowOff>1400175</xdr:rowOff>
    </xdr:to>
    <xdr:pic>
      <xdr:nvPicPr>
        <xdr:cNvPr id="2" name="Obrázek 1" descr="Image">
          <a:extLst>
            <a:ext uri="{FF2B5EF4-FFF2-40B4-BE49-F238E27FC236}">
              <a16:creationId xmlns:a16="http://schemas.microsoft.com/office/drawing/2014/main" id="{2219F94D-FACC-435B-85BE-4C77BBCB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05725" y="2352361"/>
          <a:ext cx="1171575" cy="12766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76200</xdr:colOff>
      <xdr:row>3</xdr:row>
      <xdr:rowOff>114299</xdr:rowOff>
    </xdr:from>
    <xdr:to>
      <xdr:col>5</xdr:col>
      <xdr:colOff>1343025</xdr:colOff>
      <xdr:row>3</xdr:row>
      <xdr:rowOff>1381124</xdr:rowOff>
    </xdr:to>
    <xdr:pic>
      <xdr:nvPicPr>
        <xdr:cNvPr id="3" name="Obrázek 2" descr="Image">
          <a:extLst>
            <a:ext uri="{FF2B5EF4-FFF2-40B4-BE49-F238E27FC236}">
              <a16:creationId xmlns:a16="http://schemas.microsoft.com/office/drawing/2014/main" id="{869129FB-B59B-D28F-C8DC-D03F4E0A8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58275" y="676274"/>
          <a:ext cx="12668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257175</xdr:colOff>
      <xdr:row>5</xdr:row>
      <xdr:rowOff>180974</xdr:rowOff>
    </xdr:from>
    <xdr:to>
      <xdr:col>5</xdr:col>
      <xdr:colOff>1162050</xdr:colOff>
      <xdr:row>5</xdr:row>
      <xdr:rowOff>1085849</xdr:rowOff>
    </xdr:to>
    <xdr:pic>
      <xdr:nvPicPr>
        <xdr:cNvPr id="4" name="Obrázek 3" descr="Image">
          <a:extLst>
            <a:ext uri="{FF2B5EF4-FFF2-40B4-BE49-F238E27FC236}">
              <a16:creationId xmlns:a16="http://schemas.microsoft.com/office/drawing/2014/main" id="{C901A014-F38E-DFE0-7880-403438994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0" y="3733799"/>
          <a:ext cx="904875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95250</xdr:colOff>
      <xdr:row>6</xdr:row>
      <xdr:rowOff>133349</xdr:rowOff>
    </xdr:from>
    <xdr:to>
      <xdr:col>5</xdr:col>
      <xdr:colOff>1228725</xdr:colOff>
      <xdr:row>6</xdr:row>
      <xdr:rowOff>1266824</xdr:rowOff>
    </xdr:to>
    <xdr:pic>
      <xdr:nvPicPr>
        <xdr:cNvPr id="5" name="Obrázek 4" descr="Image">
          <a:extLst>
            <a:ext uri="{FF2B5EF4-FFF2-40B4-BE49-F238E27FC236}">
              <a16:creationId xmlns:a16="http://schemas.microsoft.com/office/drawing/2014/main" id="{3A828C79-C719-6575-4853-301D3018D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77325" y="4943474"/>
          <a:ext cx="1133475" cy="1133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95249</xdr:colOff>
      <xdr:row>7</xdr:row>
      <xdr:rowOff>28575</xdr:rowOff>
    </xdr:from>
    <xdr:to>
      <xdr:col>5</xdr:col>
      <xdr:colOff>1323974</xdr:colOff>
      <xdr:row>7</xdr:row>
      <xdr:rowOff>1257300</xdr:rowOff>
    </xdr:to>
    <xdr:pic>
      <xdr:nvPicPr>
        <xdr:cNvPr id="9" name="Obrázek 8" descr="Image">
          <a:extLst>
            <a:ext uri="{FF2B5EF4-FFF2-40B4-BE49-F238E27FC236}">
              <a16:creationId xmlns:a16="http://schemas.microsoft.com/office/drawing/2014/main" id="{973FF93B-649B-7070-ED82-8B39FE298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77324" y="6267450"/>
          <a:ext cx="1228725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Nabídka" displayName="Nabídka" ref="B16:G26" totalsRowCount="1">
  <autoFilter ref="B16:G25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000-000001000000}" name="MNOŽSTVÍ"/>
    <tableColumn id="2" xr3:uid="{00000000-0010-0000-0000-000002000000}" name="POPIS"/>
    <tableColumn id="3" xr3:uid="{00000000-0010-0000-0000-000003000000}" name=" "/>
    <tableColumn id="4" xr3:uid="{00000000-0010-0000-0000-000004000000}" name="JEDN. CENA"/>
    <tableColumn id="5" xr3:uid="{00000000-0010-0000-0000-000005000000}" name="ZDANITELNÉ?" totalsRowLabel="MEZISOUČET" totalsRowDxfId="1"/>
    <tableColumn id="6" xr3:uid="{00000000-0010-0000-0000-000006000000}" name="ČÁSTKA" totalsRowFunction="sum" totalsRowDxfId="0">
      <calculatedColumnFormula>IFERROR(IF(B17,B17*E17,""), "")</calculatedColumnFormula>
    </tableColumn>
  </tableColumns>
  <tableStyleInfo name="Cenová nabídka s výpočtem daně" showFirstColumn="0" showLastColumn="1" showRowStripes="1" showColumnStripes="0"/>
  <extLst>
    <ext xmlns:x14="http://schemas.microsoft.com/office/spreadsheetml/2009/9/main" uri="{504A1905-F514-4f6f-8877-14C23A59335A}">
      <x14:table altTextSummary="Do této tabulky zadejte množství, popis a jednotkovou cenu. Mezisoučet se vypočítá automaticky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  <pageSetUpPr fitToPage="1"/>
  </sheetPr>
  <dimension ref="A1:G36"/>
  <sheetViews>
    <sheetView showGridLines="0" tabSelected="1" zoomScaleNormal="100" workbookViewId="0">
      <selection activeCell="F11" sqref="F11"/>
    </sheetView>
  </sheetViews>
  <sheetFormatPr defaultColWidth="9" defaultRowHeight="30" customHeight="1" x14ac:dyDescent="0.2"/>
  <cols>
    <col min="1" max="1" width="2.625" customWidth="1"/>
    <col min="2" max="3" width="16.625" customWidth="1"/>
    <col min="4" max="4" width="19" customWidth="1"/>
    <col min="5" max="5" width="20" customWidth="1"/>
    <col min="6" max="6" width="19.5" customWidth="1"/>
    <col min="7" max="7" width="19.125" customWidth="1"/>
    <col min="8" max="8" width="2.625" customWidth="1"/>
  </cols>
  <sheetData>
    <row r="1" spans="1:7" ht="36" customHeight="1" x14ac:dyDescent="0.45">
      <c r="A1" s="18"/>
      <c r="B1" s="34" t="s">
        <v>36</v>
      </c>
      <c r="C1" s="34"/>
      <c r="D1" s="34"/>
      <c r="E1" s="34"/>
      <c r="F1" s="33" t="s">
        <v>17</v>
      </c>
      <c r="G1" s="33"/>
    </row>
    <row r="2" spans="1:7" ht="30.95" customHeight="1" x14ac:dyDescent="0.25">
      <c r="B2" s="38" t="s">
        <v>37</v>
      </c>
      <c r="C2" s="38"/>
      <c r="D2" s="38"/>
      <c r="E2" s="38"/>
      <c r="F2" s="19" t="s">
        <v>18</v>
      </c>
      <c r="G2" s="20">
        <f ca="1">TODAY()</f>
        <v>45100</v>
      </c>
    </row>
    <row r="3" spans="1:7" ht="15" customHeight="1" x14ac:dyDescent="0.2">
      <c r="B3" s="39" t="s">
        <v>38</v>
      </c>
      <c r="C3" s="39"/>
      <c r="D3" s="39"/>
      <c r="E3" s="39"/>
      <c r="F3" s="16" t="s">
        <v>19</v>
      </c>
      <c r="G3">
        <v>100</v>
      </c>
    </row>
    <row r="4" spans="1:7" ht="15" customHeight="1" x14ac:dyDescent="0.2">
      <c r="B4" s="39" t="s">
        <v>39</v>
      </c>
      <c r="C4" s="39"/>
      <c r="D4" s="39"/>
      <c r="E4" s="39"/>
      <c r="F4" s="16" t="s">
        <v>20</v>
      </c>
      <c r="G4" t="s">
        <v>31</v>
      </c>
    </row>
    <row r="5" spans="1:7" ht="30" customHeight="1" x14ac:dyDescent="0.2">
      <c r="B5" s="37" t="s">
        <v>40</v>
      </c>
      <c r="C5" s="37"/>
      <c r="D5" s="37"/>
      <c r="E5" s="37"/>
    </row>
    <row r="6" spans="1:7" ht="15" customHeight="1" x14ac:dyDescent="0.2">
      <c r="B6" s="36" t="s">
        <v>1</v>
      </c>
      <c r="C6" s="36"/>
      <c r="D6" s="36"/>
      <c r="E6" s="36"/>
      <c r="F6" s="17" t="s">
        <v>21</v>
      </c>
      <c r="G6" s="41">
        <f ca="1">TODAY() + 10</f>
        <v>45110</v>
      </c>
    </row>
    <row r="7" spans="1:7" ht="30" customHeight="1" x14ac:dyDescent="0.2">
      <c r="B7" s="40" t="s">
        <v>2</v>
      </c>
      <c r="C7" s="40"/>
      <c r="D7" s="40"/>
      <c r="E7" s="40"/>
      <c r="F7" s="17" t="s">
        <v>22</v>
      </c>
      <c r="G7" s="21" t="s">
        <v>2</v>
      </c>
    </row>
    <row r="8" spans="1:7" ht="15" customHeight="1" x14ac:dyDescent="0.2">
      <c r="B8" s="39" t="s">
        <v>3</v>
      </c>
      <c r="C8" s="39"/>
      <c r="D8" s="39"/>
      <c r="E8" s="39"/>
      <c r="F8" s="17"/>
    </row>
    <row r="9" spans="1:7" ht="15" customHeight="1" x14ac:dyDescent="0.2">
      <c r="B9" s="39" t="s">
        <v>0</v>
      </c>
      <c r="C9" s="39"/>
      <c r="D9" s="39"/>
      <c r="E9" s="39"/>
    </row>
    <row r="10" spans="1:7" ht="15" customHeight="1" x14ac:dyDescent="0.2">
      <c r="B10" s="39" t="s">
        <v>4</v>
      </c>
      <c r="C10" s="39"/>
      <c r="D10" s="39"/>
      <c r="E10" s="39"/>
    </row>
    <row r="11" spans="1:7" ht="45" customHeight="1" x14ac:dyDescent="0.2">
      <c r="B11" s="37" t="s">
        <v>5</v>
      </c>
      <c r="C11" s="37"/>
      <c r="D11" s="37"/>
      <c r="E11" s="37"/>
    </row>
    <row r="12" spans="1:7" ht="45" customHeight="1" x14ac:dyDescent="0.2">
      <c r="B12" s="36" t="s">
        <v>6</v>
      </c>
      <c r="C12" s="36"/>
      <c r="D12" s="22" t="s">
        <v>12</v>
      </c>
      <c r="E12" s="22"/>
      <c r="F12" s="22"/>
      <c r="G12" s="22"/>
    </row>
    <row r="13" spans="1:7" ht="30" customHeight="1" x14ac:dyDescent="0.2">
      <c r="B13" s="2" t="s">
        <v>7</v>
      </c>
      <c r="C13" s="2" t="s">
        <v>10</v>
      </c>
      <c r="D13" s="2" t="s">
        <v>13</v>
      </c>
      <c r="E13" s="2" t="s">
        <v>15</v>
      </c>
      <c r="F13" s="2" t="s">
        <v>23</v>
      </c>
      <c r="G13" s="2" t="s">
        <v>32</v>
      </c>
    </row>
    <row r="14" spans="1:7" ht="30" customHeight="1" x14ac:dyDescent="0.2">
      <c r="B14" s="1"/>
      <c r="C14" s="1"/>
      <c r="D14" s="15"/>
      <c r="E14" s="1"/>
      <c r="F14" s="1"/>
      <c r="G14" s="1" t="s">
        <v>33</v>
      </c>
    </row>
    <row r="16" spans="1:7" ht="30" customHeight="1" x14ac:dyDescent="0.2">
      <c r="B16" s="3" t="s">
        <v>8</v>
      </c>
      <c r="C16" s="3" t="s">
        <v>11</v>
      </c>
      <c r="D16" s="11" t="s">
        <v>14</v>
      </c>
      <c r="E16" s="3" t="s">
        <v>16</v>
      </c>
      <c r="F16" s="3" t="s">
        <v>24</v>
      </c>
      <c r="G16" s="3" t="s">
        <v>34</v>
      </c>
    </row>
    <row r="17" spans="2:7" ht="30" customHeight="1" x14ac:dyDescent="0.2">
      <c r="B17" s="9">
        <v>1</v>
      </c>
      <c r="C17" t="s">
        <v>42</v>
      </c>
      <c r="D17" s="12"/>
      <c r="E17" s="5">
        <v>46490</v>
      </c>
      <c r="F17" s="10" t="s">
        <v>25</v>
      </c>
      <c r="G17" s="5">
        <f>IFERROR(IF(B17,B17*E17,""), "")</f>
        <v>46490</v>
      </c>
    </row>
    <row r="18" spans="2:7" ht="30" customHeight="1" x14ac:dyDescent="0.2">
      <c r="B18" s="9">
        <v>1</v>
      </c>
      <c r="C18" t="s">
        <v>41</v>
      </c>
      <c r="D18" s="12"/>
      <c r="E18" s="5">
        <v>117150</v>
      </c>
      <c r="F18" s="10" t="s">
        <v>25</v>
      </c>
      <c r="G18" s="5">
        <f t="shared" ref="G18:G21" si="0">IFERROR(IF(B18,B18*E18,""), "")</f>
        <v>117150</v>
      </c>
    </row>
    <row r="19" spans="2:7" ht="30" customHeight="1" x14ac:dyDescent="0.2">
      <c r="B19" s="9">
        <v>1</v>
      </c>
      <c r="C19" t="s">
        <v>47</v>
      </c>
      <c r="D19" s="12"/>
      <c r="E19" s="5">
        <v>25500</v>
      </c>
      <c r="F19" s="10" t="s">
        <v>25</v>
      </c>
      <c r="G19" s="5">
        <f t="shared" si="0"/>
        <v>25500</v>
      </c>
    </row>
    <row r="20" spans="2:7" ht="30" customHeight="1" x14ac:dyDescent="0.2">
      <c r="B20" s="9">
        <v>12</v>
      </c>
      <c r="C20" t="s">
        <v>43</v>
      </c>
      <c r="D20" s="12"/>
      <c r="E20" s="5">
        <v>3600</v>
      </c>
      <c r="F20" s="10" t="s">
        <v>25</v>
      </c>
      <c r="G20" s="5">
        <f t="shared" si="0"/>
        <v>43200</v>
      </c>
    </row>
    <row r="21" spans="2:7" ht="30" customHeight="1" x14ac:dyDescent="0.2">
      <c r="B21" s="9">
        <v>1</v>
      </c>
      <c r="C21" t="s">
        <v>44</v>
      </c>
      <c r="D21" s="12" t="s">
        <v>45</v>
      </c>
      <c r="E21" s="5">
        <f>PRODUCT(B20,2150)</f>
        <v>25800</v>
      </c>
      <c r="F21" s="10" t="s">
        <v>25</v>
      </c>
      <c r="G21" s="5">
        <f t="shared" si="0"/>
        <v>25800</v>
      </c>
    </row>
    <row r="22" spans="2:7" ht="30" customHeight="1" x14ac:dyDescent="0.2">
      <c r="B22" s="9">
        <v>1</v>
      </c>
      <c r="C22" t="s">
        <v>50</v>
      </c>
      <c r="D22" s="12"/>
      <c r="E22" s="5">
        <f>SUM(B17*15000,B18*4500,B19*8000,B20*2200,B21*15000)</f>
        <v>68900</v>
      </c>
      <c r="F22" s="10" t="s">
        <v>25</v>
      </c>
      <c r="G22" s="5">
        <f>IFERROR(IF(B22,B22*E22,""), "")</f>
        <v>68900</v>
      </c>
    </row>
    <row r="23" spans="2:7" ht="30" customHeight="1" x14ac:dyDescent="0.2">
      <c r="B23" s="9">
        <v>1</v>
      </c>
      <c r="C23" t="s">
        <v>46</v>
      </c>
      <c r="D23" s="12"/>
      <c r="E23" s="5">
        <v>15000</v>
      </c>
      <c r="F23" s="10" t="s">
        <v>25</v>
      </c>
      <c r="G23" s="5">
        <f>IFERROR(IF(B23,B23*E23,""), "")</f>
        <v>15000</v>
      </c>
    </row>
    <row r="24" spans="2:7" ht="30" customHeight="1" x14ac:dyDescent="0.2">
      <c r="B24" s="9">
        <v>1</v>
      </c>
      <c r="C24" t="s">
        <v>48</v>
      </c>
      <c r="D24" s="12"/>
      <c r="E24" s="5">
        <v>9000</v>
      </c>
      <c r="F24" s="10" t="s">
        <v>25</v>
      </c>
      <c r="G24" s="5">
        <f>IFERROR(IF(B24,B24*E24,""), "")</f>
        <v>9000</v>
      </c>
    </row>
    <row r="25" spans="2:7" ht="30" customHeight="1" x14ac:dyDescent="0.2">
      <c r="B25" s="9">
        <v>1</v>
      </c>
      <c r="C25" t="s">
        <v>49</v>
      </c>
      <c r="D25" s="12"/>
      <c r="E25" s="25">
        <v>0.06</v>
      </c>
      <c r="F25" s="10" t="s">
        <v>25</v>
      </c>
      <c r="G25" s="5" cm="1">
        <f t="array" ref="G25">SUM(G17:G21*0.06)</f>
        <v>15488.4</v>
      </c>
    </row>
    <row r="26" spans="2:7" ht="30" customHeight="1" x14ac:dyDescent="0.2">
      <c r="F26" s="14" t="s">
        <v>26</v>
      </c>
      <c r="G26" s="24">
        <f>SUBTOTAL(109,Nabídka[ČÁSTKA])</f>
        <v>366528.4</v>
      </c>
    </row>
    <row r="27" spans="2:7" ht="30" customHeight="1" x14ac:dyDescent="0.2">
      <c r="F27" s="4" t="s">
        <v>27</v>
      </c>
      <c r="G27" s="6">
        <v>0.15</v>
      </c>
    </row>
    <row r="28" spans="2:7" ht="30" customHeight="1" x14ac:dyDescent="0.2">
      <c r="F28" s="4" t="s">
        <v>28</v>
      </c>
      <c r="G28" s="13">
        <f>IFERROR(G27*SUMIF(F17:F25,"T",G17:G25), "")</f>
        <v>54979.26</v>
      </c>
    </row>
    <row r="29" spans="2:7" ht="30" customHeight="1" x14ac:dyDescent="0.2">
      <c r="F29" s="4" t="s">
        <v>29</v>
      </c>
      <c r="G29" s="7">
        <v>0</v>
      </c>
    </row>
    <row r="30" spans="2:7" ht="30" customHeight="1" x14ac:dyDescent="0.2">
      <c r="F30" s="4" t="s">
        <v>30</v>
      </c>
      <c r="G30" s="8">
        <f>IFERROR(Nabídka[[#Totals],[ČÁSTKA]]+G28+G29, "")</f>
        <v>421507.66000000003</v>
      </c>
    </row>
    <row r="31" spans="2:7" ht="30" customHeight="1" x14ac:dyDescent="0.2">
      <c r="B31" s="23" t="s">
        <v>35</v>
      </c>
      <c r="C31" s="23"/>
      <c r="D31" s="23"/>
      <c r="E31" s="23"/>
      <c r="F31" s="23"/>
      <c r="G31" s="23"/>
    </row>
    <row r="32" spans="2:7" ht="30" customHeight="1" x14ac:dyDescent="0.25">
      <c r="B32" s="35" t="s">
        <v>9</v>
      </c>
      <c r="C32" s="35"/>
      <c r="D32" s="35"/>
      <c r="E32" s="35"/>
      <c r="F32" s="35"/>
      <c r="G32" s="35"/>
    </row>
    <row r="33" spans="2:7" ht="30" customHeight="1" x14ac:dyDescent="0.25">
      <c r="B33" s="35"/>
      <c r="C33" s="35"/>
      <c r="D33" s="35"/>
      <c r="E33" s="35"/>
      <c r="F33" s="35"/>
      <c r="G33" s="35"/>
    </row>
    <row r="34" spans="2:7" ht="30" customHeight="1" x14ac:dyDescent="0.2">
      <c r="B34" s="29"/>
      <c r="C34" s="30"/>
      <c r="D34" s="30"/>
      <c r="E34" s="30"/>
      <c r="F34" s="30"/>
      <c r="G34" s="30"/>
    </row>
    <row r="35" spans="2:7" ht="111" customHeight="1" x14ac:dyDescent="0.2">
      <c r="C35" s="28"/>
      <c r="G35" s="27"/>
    </row>
    <row r="36" spans="2:7" ht="111" customHeight="1" x14ac:dyDescent="0.2"/>
  </sheetData>
  <dataConsolidate/>
  <mergeCells count="15">
    <mergeCell ref="F1:G1"/>
    <mergeCell ref="B1:E1"/>
    <mergeCell ref="B33:G33"/>
    <mergeCell ref="B12:C12"/>
    <mergeCell ref="B5:E5"/>
    <mergeCell ref="B2:E2"/>
    <mergeCell ref="B3:E3"/>
    <mergeCell ref="B4:E4"/>
    <mergeCell ref="B6:E6"/>
    <mergeCell ref="B7:E7"/>
    <mergeCell ref="B8:E8"/>
    <mergeCell ref="B9:E9"/>
    <mergeCell ref="B10:E10"/>
    <mergeCell ref="B11:E11"/>
    <mergeCell ref="B32:G32"/>
  </mergeCells>
  <phoneticPr fontId="2" type="noConversion"/>
  <dataValidations xWindow="108" yWindow="336" count="52">
    <dataValidation allowBlank="1" showInputMessage="1" showErrorMessage="1" prompt="Do této buňky zadejte název společnosti a do buňky níže její motto. Název nabídky je v buňce vpravo" sqref="B1:E1" xr:uid="{00000000-0002-0000-0000-000000000000}"/>
    <dataValidation allowBlank="1" showInputMessage="1" showErrorMessage="1" prompt="Do této buňky zadejte motto společnosti a do buněk níže (B4 až B6) její adresu" sqref="B2:E2" xr:uid="{00000000-0002-0000-0000-000001000000}"/>
    <dataValidation allowBlank="1" showInputMessage="1" showErrorMessage="1" prompt="Do této buňky zadejte firemní adresu" sqref="B3:E3" xr:uid="{00000000-0002-0000-0000-000002000000}"/>
    <dataValidation allowBlank="1" showInputMessage="1" showErrorMessage="1" prompt="Do této buňky zadejte PSČ a město společnosti" sqref="B4:E4" xr:uid="{00000000-0002-0000-0000-000003000000}"/>
    <dataValidation allowBlank="1" showInputMessage="1" showErrorMessage="1" prompt="Do této buňky zadejte telefonní a faxové číslo společnosti" sqref="B5:D5" xr:uid="{00000000-0002-0000-0000-000004000000}"/>
    <dataValidation allowBlank="1" showInputMessage="1" showErrorMessage="1" prompt="Do buněk níže zadejte jméno zákazníka, název společnosti, adresu ulice a telefonní číslo z buňky B8 až B12, koncové datum citace v buňce G7 a připraveno podle názvu v buňce G8" sqref="B6:C6" xr:uid="{00000000-0002-0000-0000-000005000000}"/>
    <dataValidation allowBlank="1" showInputMessage="1" showErrorMessage="1" prompt="Do této buňky zadejte jméno zákazníka" sqref="B7:E7" xr:uid="{00000000-0002-0000-0000-000006000000}"/>
    <dataValidation allowBlank="1" showInputMessage="1" showErrorMessage="1" prompt="Do této buňky zadejte název společnosti zákazníka." sqref="B8:E8" xr:uid="{00000000-0002-0000-0000-000007000000}"/>
    <dataValidation allowBlank="1" showInputMessage="1" showErrorMessage="1" prompt="Do této buňky zadejte ulici a číslo domu zákazníka." sqref="B9:E9" xr:uid="{00000000-0002-0000-0000-000008000000}"/>
    <dataValidation allowBlank="1" showInputMessage="1" showErrorMessage="1" prompt="Do této buňky zadejte PSČ a město zákazníka." sqref="B10:E10" xr:uid="{00000000-0002-0000-0000-000009000000}"/>
    <dataValidation allowBlank="1" showInputMessage="1" showErrorMessage="1" prompt="Do této buňky zadejte telefonní číslo zákazníka" sqref="B11:E11" xr:uid="{00000000-0002-0000-0000-00000A000000}"/>
    <dataValidation allowBlank="1" showInputMessage="1" showErrorMessage="1" prompt="Do buňky vpravo zadejte komentáře nebo zvláštní pokyny" sqref="B12:C12" xr:uid="{00000000-0002-0000-0000-00000B000000}"/>
    <dataValidation allowBlank="1" showInputMessage="1" showErrorMessage="1" prompt="Do této buňky zadejte komentáře nebo zvláštní pokyny" sqref="D12:G12" xr:uid="{00000000-0002-0000-0000-00000C000000}"/>
    <dataValidation allowBlank="1" showInputMessage="1" showErrorMessage="1" prompt="Zadejte podrobnosti o dopravě do buněk B14 až G15 a podrobnosti o produktu v tabulce začínající v buňce B17. Do buňky níže zadejte jméno prodejce" sqref="B13" xr:uid="{00000000-0002-0000-0000-00000D000000}"/>
    <dataValidation allowBlank="1" showInputMessage="1" showErrorMessage="1" prompt="Do buňky níže zadejte číslo nákupní objednávky" sqref="C13" xr:uid="{00000000-0002-0000-0000-00000E000000}"/>
    <dataValidation allowBlank="1" showInputMessage="1" showErrorMessage="1" prompt="Zadejte datum expedice do buňky níže" sqref="D13" xr:uid="{00000000-0002-0000-0000-00000F000000}"/>
    <dataValidation allowBlank="1" showInputMessage="1" showErrorMessage="1" prompt="Do buňky níže zadejte jméno dopravce" sqref="E13" xr:uid="{00000000-0002-0000-0000-000010000000}"/>
    <dataValidation allowBlank="1" showInputMessage="1" showErrorMessage="1" prompt="Do buňky níže zadejte Free On Board Point (FOB)" sqref="F13" xr:uid="{00000000-0002-0000-0000-000011000000}"/>
    <dataValidation allowBlank="1" showInputMessage="1" showErrorMessage="1" prompt="Zadejte citační podmínky do buňky níže" sqref="G13" xr:uid="{00000000-0002-0000-0000-000012000000}"/>
    <dataValidation allowBlank="1" showInputMessage="1" showErrorMessage="1" prompt="Do této buňky zadejte jméno prodejce." sqref="B14" xr:uid="{00000000-0002-0000-0000-000013000000}"/>
    <dataValidation allowBlank="1" showInputMessage="1" showErrorMessage="1" prompt="Do této buňky zadejte číslo nákupní objednávky" sqref="C14" xr:uid="{00000000-0002-0000-0000-000014000000}"/>
    <dataValidation allowBlank="1" showInputMessage="1" showErrorMessage="1" prompt="Do této buňky zadejte datum expedice" sqref="D14" xr:uid="{00000000-0002-0000-0000-000015000000}"/>
    <dataValidation allowBlank="1" showInputMessage="1" showErrorMessage="1" prompt="Do této buňky zadejte jméno dopravce" sqref="E14" xr:uid="{00000000-0002-0000-0000-000016000000}"/>
    <dataValidation allowBlank="1" showInputMessage="1" showErrorMessage="1" prompt="Do této buňky zadejte Free On Board Point (FOB)" sqref="F14" xr:uid="{00000000-0002-0000-0000-000017000000}"/>
    <dataValidation allowBlank="1" showInputMessage="1" showErrorMessage="1" prompt="Do této buňky zadejte podmínky nabídky" sqref="G14" xr:uid="{00000000-0002-0000-0000-000018000000}"/>
    <dataValidation allowBlank="1" showInputMessage="1" showErrorMessage="1" prompt="Do tohoto sloupce pod tímto záhlavím zadejte množství" sqref="B16" xr:uid="{00000000-0002-0000-0000-000019000000}"/>
    <dataValidation allowBlank="1" showInputMessage="1" showErrorMessage="1" prompt="Do sloupce s tímto záhlavím zadejte popis." sqref="C16" xr:uid="{00000000-0002-0000-0000-00001A000000}"/>
    <dataValidation allowBlank="1" showInputMessage="1" showErrorMessage="1" prompt="Do sloupce s tímto záhlavím zadejte jednotkovou cenu" sqref="E16" xr:uid="{00000000-0002-0000-0000-00001B000000}"/>
    <dataValidation allowBlank="1" showInputMessage="1" showErrorMessage="1" prompt="Ve sloupci s tímto záhlavím se automaticky počítá částka. Na konci tabulky se automaticky vypočítá mezisoučet." sqref="G16" xr:uid="{00000000-0002-0000-0000-00001C000000}"/>
    <dataValidation allowBlank="1" showInputMessage="1" showErrorMessage="1" prompt="Do sloupce s tímto záhlavím zadávejte “Z“ pro zdanitelné položky" sqref="F16" xr:uid="{00000000-0002-0000-0000-00001D000000}"/>
    <dataValidation allowBlank="1" showInputMessage="1" showErrorMessage="1" prompt="Do tohoto záhlaví vložte vlastní pole a do sloupce pod ním zadejte příslušná data." sqref="D16" xr:uid="{00000000-0002-0000-0000-00001E000000}"/>
    <dataValidation allowBlank="1" showInputMessage="1" showErrorMessage="1" prompt="Do této buňky zadejte kontaktní osobu ve společnosti, telefonní číslo a e-mailovou adresu" sqref="B31:G32" xr:uid="{00000000-0002-0000-0000-00001F000000}"/>
    <dataValidation allowBlank="1" showInputMessage="1" showErrorMessage="1" prompt="V tomto listu můžete vytvořit cenovou nabídku bez daně. Zadejte údaje o společnosti a zákazníkovi, nabídku a podrobnosti o produktu. Celková částka k úhradě se vypočítá automaticky." sqref="A1" xr:uid="{00000000-0002-0000-0000-000020000000}"/>
    <dataValidation allowBlank="1" showInputMessage="1" showErrorMessage="1" prompt="V buňce vpravo se automaticky počítá celková splatná částka" sqref="F30" xr:uid="{00000000-0002-0000-0000-000021000000}"/>
    <dataValidation allowBlank="1" showInputMessage="1" showErrorMessage="1" prompt="V této buňce se automaticky počítá celková splatná částka" sqref="G30" xr:uid="{00000000-0002-0000-0000-000022000000}"/>
    <dataValidation allowBlank="1" showInputMessage="1" showErrorMessage="1" prompt="Do buňky vpravo zadejte částku za jiné položky" sqref="F29" xr:uid="{00000000-0002-0000-0000-000023000000}"/>
    <dataValidation allowBlank="1" showInputMessage="1" showErrorMessage="1" prompt="Do této buňky zadejte částku za jiné položky." sqref="G29" xr:uid="{00000000-0002-0000-0000-000024000000}"/>
    <dataValidation allowBlank="1" showInputMessage="1" showErrorMessage="1" prompt="V buňce vpravo se automaticky počítá částka DPH." sqref="F28" xr:uid="{00000000-0002-0000-0000-000025000000}"/>
    <dataValidation allowBlank="1" showInputMessage="1" showErrorMessage="1" prompt="V této buňce se automaticky počítá částka DPH." sqref="G28" xr:uid="{00000000-0002-0000-0000-000026000000}"/>
    <dataValidation allowBlank="1" showInputMessage="1" showErrorMessage="1" prompt="Do buňky vpravo zadejte sazbu daně." sqref="F27" xr:uid="{00000000-0002-0000-0000-000027000000}"/>
    <dataValidation allowBlank="1" showInputMessage="1" showErrorMessage="1" prompt="Do této buňky zadejte sazbu daně" sqref="G27" xr:uid="{00000000-0002-0000-0000-000028000000}"/>
    <dataValidation allowBlank="1" showInputMessage="1" showErrorMessage="1" prompt="Do této buňky zadejte jméno osoby, která nabídku vytvořila" sqref="G7:G8" xr:uid="{00000000-0002-0000-0000-000029000000}"/>
    <dataValidation allowBlank="1" showInputMessage="1" showErrorMessage="1" prompt="Do této buňky zadejte koncové datum nabídky" sqref="G6" xr:uid="{00000000-0002-0000-0000-00002A000000}"/>
    <dataValidation allowBlank="1" showInputMessage="1" showErrorMessage="1" prompt="Do této buňky zadejte datum nabídky" sqref="G2" xr:uid="{00000000-0002-0000-0000-00002B000000}"/>
    <dataValidation allowBlank="1" showInputMessage="1" showErrorMessage="1" prompt="Do buňky vpravo zadejte ID zákazníka" sqref="F4" xr:uid="{00000000-0002-0000-0000-00002C000000}"/>
    <dataValidation allowBlank="1" showInputMessage="1" showErrorMessage="1" prompt="Do buňky vpravo zadejte datum nabídky" sqref="F2" xr:uid="{00000000-0002-0000-0000-00002D000000}"/>
    <dataValidation allowBlank="1" showInputMessage="1" showErrorMessage="1" prompt="Do buňky vpravo zadejte číslo nabídky" sqref="F3" xr:uid="{00000000-0002-0000-0000-00002E000000}"/>
    <dataValidation allowBlank="1" showInputMessage="1" showErrorMessage="1" prompt="Do této buňky zadejte číslo nabídky" sqref="G3" xr:uid="{00000000-0002-0000-0000-00002F000000}"/>
    <dataValidation allowBlank="1" showInputMessage="1" showErrorMessage="1" prompt="Do této buňky zadejte ID zákazníka" sqref="G4" xr:uid="{00000000-0002-0000-0000-000030000000}"/>
    <dataValidation allowBlank="1" showInputMessage="1" showErrorMessage="1" prompt="V této buňce je název listu. Do buněk G2 až G5 zadejte datum, číslo nabídky a ID zákazníka" sqref="F1:G1" xr:uid="{00000000-0002-0000-0000-000031000000}"/>
    <dataValidation allowBlank="1" showInputMessage="1" showErrorMessage="1" prompt="Do buňky vpravo zadejte jméno osoby, která nabídku vytvořila" sqref="F7" xr:uid="{00000000-0002-0000-0000-000032000000}"/>
    <dataValidation allowBlank="1" showInputMessage="1" showErrorMessage="1" prompt="Do buňky vpravo zadejte koncové datum nabídky" sqref="F6" xr:uid="{00000000-0002-0000-0000-000033000000}"/>
  </dataValidations>
  <printOptions horizontalCentered="1"/>
  <pageMargins left="0.5" right="0.5" top="0.5" bottom="0.5" header="0.5" footer="0.5"/>
  <pageSetup paperSize="9" scale="75" fitToHeight="0" orientation="portrait" r:id="rId1"/>
  <headerFooter differentFirst="1">
    <oddFooter>Page &amp;P of &amp;N</oddFooter>
  </headerFooter>
  <ignoredErrors>
    <ignoredError sqref="G18:G21" emptyCellReference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3D2D6-F36A-4189-B13A-A484569C4D9A}">
  <dimension ref="A2:F8"/>
  <sheetViews>
    <sheetView topLeftCell="A3" workbookViewId="0">
      <selection activeCell="H8" sqref="H8"/>
    </sheetView>
  </sheetViews>
  <sheetFormatPr defaultRowHeight="14.25" x14ac:dyDescent="0.2"/>
  <cols>
    <col min="1" max="1" width="27.625" customWidth="1"/>
    <col min="2" max="2" width="63.25" customWidth="1"/>
    <col min="6" max="6" width="18.125" customWidth="1"/>
  </cols>
  <sheetData>
    <row r="2" spans="1:6" ht="15" x14ac:dyDescent="0.25">
      <c r="A2" s="35" t="s">
        <v>9</v>
      </c>
      <c r="B2" s="35"/>
      <c r="C2" s="35"/>
      <c r="D2" s="35"/>
      <c r="E2" s="35"/>
      <c r="F2" s="35"/>
    </row>
    <row r="3" spans="1:6" ht="15" x14ac:dyDescent="0.2">
      <c r="A3" s="31" t="s">
        <v>51</v>
      </c>
      <c r="B3" s="26"/>
      <c r="C3" s="26"/>
      <c r="D3" s="26"/>
      <c r="E3" s="26"/>
      <c r="F3" s="26"/>
    </row>
    <row r="4" spans="1:6" ht="116.25" customHeight="1" x14ac:dyDescent="0.2">
      <c r="A4" t="s">
        <v>52</v>
      </c>
      <c r="B4" s="32" t="s">
        <v>58</v>
      </c>
    </row>
    <row r="5" spans="1:6" ht="119.25" customHeight="1" x14ac:dyDescent="0.2">
      <c r="A5" t="s">
        <v>53</v>
      </c>
      <c r="B5" s="32" t="s">
        <v>57</v>
      </c>
    </row>
    <row r="6" spans="1:6" ht="99" customHeight="1" x14ac:dyDescent="0.2">
      <c r="A6" s="32" t="s">
        <v>55</v>
      </c>
      <c r="B6" s="32" t="s">
        <v>54</v>
      </c>
    </row>
    <row r="7" spans="1:6" ht="112.5" customHeight="1" x14ac:dyDescent="0.2">
      <c r="A7" s="32" t="s">
        <v>59</v>
      </c>
      <c r="B7" s="32" t="s">
        <v>56</v>
      </c>
    </row>
    <row r="8" spans="1:6" ht="113.25" customHeight="1" x14ac:dyDescent="0.2">
      <c r="A8" t="s">
        <v>60</v>
      </c>
      <c r="B8" s="32" t="s">
        <v>61</v>
      </c>
    </row>
  </sheetData>
  <mergeCells count="1">
    <mergeCell ref="A2:F2"/>
  </mergeCells>
  <pageMargins left="0.7" right="0.7" top="0.78740157499999996" bottom="0.78740157499999996" header="0.3" footer="0.3"/>
  <pageSetup paperSize="9" scale="5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4" ma:contentTypeDescription="Create a new document." ma:contentTypeScope="" ma:versionID="2d714a3296df14eba7a100bb665443ca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49549bf45bfbbfb6cffed527380e77e1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6D0C921-16B2-40A2-A24B-7E090F2FBE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DBBB91-7A83-4350-906B-143E772261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8DEF072-2ED4-4228-913D-9124C05ABB9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TM16400571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9</vt:i4>
      </vt:variant>
    </vt:vector>
  </HeadingPairs>
  <TitlesOfParts>
    <vt:vector size="11" baseType="lpstr">
      <vt:lpstr>Nabídka</vt:lpstr>
      <vt:lpstr>Technologie</vt:lpstr>
      <vt:lpstr>NázevSloupce1</vt:lpstr>
      <vt:lpstr>Nabídka!Názvy_tisku</vt:lpstr>
      <vt:lpstr>Technologie!Oblast_tisku</vt:lpstr>
      <vt:lpstr>OblastNadpisuŘádku1..G4</vt:lpstr>
      <vt:lpstr>OblastNadpisuŘádku2..G7</vt:lpstr>
      <vt:lpstr>OblastNadpisuŘádku3..D12</vt:lpstr>
      <vt:lpstr>OblastNadpisuŘádku4..G26</vt:lpstr>
      <vt:lpstr>OblastNadpisuSloupce1..B11.1</vt:lpstr>
      <vt:lpstr>OblastNadpisuSloupce2..G14.1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2022-02-14T05:06:15Z</dcterms:created>
  <dcterms:modified xsi:type="dcterms:W3CDTF">2023-06-23T15:12:04Z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